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461" windowWidth="6105" windowHeight="5985" activeTab="0"/>
  </bookViews>
  <sheets>
    <sheet name="Sheet1" sheetId="1" r:id="rId1"/>
  </sheets>
  <externalReferences>
    <externalReference r:id="rId4"/>
  </externalReference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<sst xmlns="http://schemas.openxmlformats.org/spreadsheetml/2006/main" count="51" uniqueCount="50">
  <si>
    <t>RM'000</t>
  </si>
  <si>
    <t>INVESTMENT IN ASSOCIATED COMPANIES</t>
  </si>
  <si>
    <t>INVESTMENT PROPERTIES</t>
  </si>
  <si>
    <t>PROPERTY DEVELOPMENT PROJECTS</t>
  </si>
  <si>
    <t>CURRENT ASSETS</t>
  </si>
  <si>
    <t>Amount due from associated companies</t>
  </si>
  <si>
    <t>Cash and bank balances</t>
  </si>
  <si>
    <t>CURRENT LIABILITIES</t>
  </si>
  <si>
    <t>Property development projects</t>
  </si>
  <si>
    <t>Bank borrowings - current portion</t>
  </si>
  <si>
    <t>Provision for taxation</t>
  </si>
  <si>
    <t>SHAREHOLDERS' FUNDS</t>
  </si>
  <si>
    <t>Share Capital</t>
  </si>
  <si>
    <t>Share Premium</t>
  </si>
  <si>
    <t>Revaluation Reserve</t>
  </si>
  <si>
    <t>Retained Profit</t>
  </si>
  <si>
    <t>Reserve on Consolidation</t>
  </si>
  <si>
    <t>MINORITY INTERESTS</t>
  </si>
  <si>
    <t>BANK BORROWINGS - non current portion</t>
  </si>
  <si>
    <t>Fixed deposits and short term placements</t>
  </si>
  <si>
    <t>DEFERRED TAXATION</t>
  </si>
  <si>
    <t>Reserves:</t>
  </si>
  <si>
    <t xml:space="preserve">As at </t>
  </si>
  <si>
    <t>(Audited)</t>
  </si>
  <si>
    <t>NET TANGIBLE ASSETS PER SHARE (RM)</t>
  </si>
  <si>
    <t>GLOMAC BERHAD AND ITS SUBSIDIARY COMPANIES</t>
  </si>
  <si>
    <t>(Unaudited)</t>
  </si>
  <si>
    <t>30/4/2001</t>
  </si>
  <si>
    <t>Amount due from customers for contract work</t>
  </si>
  <si>
    <t>Amount due to customers for contract work</t>
  </si>
  <si>
    <t xml:space="preserve"> </t>
  </si>
  <si>
    <t>Tax recoverable</t>
  </si>
  <si>
    <t>PROPERTY,  PLANT AND EQUIPMENT</t>
  </si>
  <si>
    <t>OTHER INVESTMENT - UNQUOTED</t>
  </si>
  <si>
    <t>Inventories</t>
  </si>
  <si>
    <t>Proposed dividend</t>
  </si>
  <si>
    <t xml:space="preserve">NET CURRENT ASSETS </t>
  </si>
  <si>
    <t>INTANGIBLE ASSETS</t>
  </si>
  <si>
    <t>Trade receivables</t>
  </si>
  <si>
    <t>Other receivables, deposits and prepayments</t>
  </si>
  <si>
    <t>Trade payables</t>
  </si>
  <si>
    <t>Other payables and accrued expenses</t>
  </si>
  <si>
    <t>RM'm</t>
  </si>
  <si>
    <t>%</t>
  </si>
  <si>
    <t>Variance</t>
  </si>
  <si>
    <t>CONSOLIDATED BALANCE SHEET AS AT 30 APRIL 2002</t>
  </si>
  <si>
    <t>Hire-purchase &amp; lease creditors - current portion</t>
  </si>
  <si>
    <t>HIRE PURCHASE &amp; LEASE CREDITORS - non current portion</t>
  </si>
  <si>
    <t>As at</t>
  </si>
  <si>
    <t>30/04/2002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</si>
</sst>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43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 horizontal="left" indent="2"/>
    </xf>
    <xf numFmtId="167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April%202002%20Consol\Bal%20Sheet%20&amp;%20P&amp;L-April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-April 2002"/>
      <sheetName val="P&amp;L"/>
      <sheetName val="P &amp; L -April 2002"/>
      <sheetName val="Share of Asso's Results"/>
      <sheetName val="Results for the month"/>
      <sheetName val="InterCompany Billings"/>
      <sheetName val="Cost of Dev"/>
      <sheetName val="Revenue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.7109375" style="4" customWidth="1"/>
    <col min="2" max="2" width="49.140625" style="4" customWidth="1"/>
    <col min="3" max="3" width="9.140625" style="4" customWidth="1"/>
    <col min="4" max="4" width="1.28515625" style="4" customWidth="1"/>
    <col min="5" max="5" width="13.00390625" style="6" customWidth="1"/>
    <col min="6" max="6" width="1.28515625" style="6" customWidth="1"/>
    <col min="7" max="7" width="2.8515625" style="4" customWidth="1"/>
    <col min="8" max="8" width="1.1484375" style="4" customWidth="1"/>
    <col min="9" max="9" width="12.57421875" style="6" customWidth="1"/>
    <col min="10" max="10" width="1.28515625" style="30" customWidth="1"/>
    <col min="11" max="11" width="3.57421875" style="30" customWidth="1"/>
    <col min="12" max="12" width="8.8515625" style="30" hidden="1" customWidth="1"/>
    <col min="13" max="13" width="0" style="30" hidden="1" customWidth="1"/>
    <col min="14" max="19" width="0" style="0" hidden="1" customWidth="1"/>
  </cols>
  <sheetData>
    <row r="1" spans="1:13" s="1" customFormat="1" ht="15.75">
      <c r="A1" s="2" t="s">
        <v>25</v>
      </c>
      <c r="B1" s="2"/>
      <c r="C1" s="2"/>
      <c r="D1" s="2"/>
      <c r="E1" s="3"/>
      <c r="F1" s="3"/>
      <c r="G1" s="2"/>
      <c r="H1" s="2"/>
      <c r="I1" s="3"/>
      <c r="J1" s="27"/>
      <c r="K1" s="27"/>
      <c r="L1" s="27"/>
      <c r="M1" s="27"/>
    </row>
    <row r="2" spans="1:13" s="1" customFormat="1" ht="15.75">
      <c r="A2" s="2" t="s">
        <v>45</v>
      </c>
      <c r="B2" s="2"/>
      <c r="C2" s="2"/>
      <c r="D2" s="2"/>
      <c r="E2" s="3"/>
      <c r="F2" s="3"/>
      <c r="G2" s="2"/>
      <c r="H2" s="2"/>
      <c r="I2" s="3"/>
      <c r="J2" s="27"/>
      <c r="K2" s="27"/>
      <c r="L2" s="27"/>
      <c r="M2" s="27"/>
    </row>
    <row r="3" spans="1:13" s="1" customFormat="1" ht="15.75">
      <c r="A3" s="2"/>
      <c r="B3" s="2"/>
      <c r="C3" s="2"/>
      <c r="D3" s="2"/>
      <c r="E3" s="3"/>
      <c r="F3" s="3"/>
      <c r="G3" s="2"/>
      <c r="H3" s="2"/>
      <c r="I3" s="3"/>
      <c r="J3" s="27"/>
      <c r="K3" s="27"/>
      <c r="L3" s="27"/>
      <c r="M3" s="27"/>
    </row>
    <row r="4" spans="1:13" s="1" customFormat="1" ht="15.75">
      <c r="A4" s="2"/>
      <c r="B4" s="2"/>
      <c r="C4" s="2"/>
      <c r="D4" s="2"/>
      <c r="E4" s="3"/>
      <c r="F4" s="3"/>
      <c r="G4" s="27"/>
      <c r="H4" s="27"/>
      <c r="J4" s="27"/>
      <c r="K4" s="27"/>
      <c r="L4" s="27"/>
      <c r="M4" s="27"/>
    </row>
    <row r="5" spans="1:13" s="20" customFormat="1" ht="15.75">
      <c r="A5" s="19"/>
      <c r="B5" s="19"/>
      <c r="C5" s="19"/>
      <c r="D5" s="19"/>
      <c r="E5" s="5" t="s">
        <v>48</v>
      </c>
      <c r="F5" s="5"/>
      <c r="G5" s="28"/>
      <c r="H5" s="28"/>
      <c r="I5" s="5" t="s">
        <v>22</v>
      </c>
      <c r="J5" s="28"/>
      <c r="K5" s="28"/>
      <c r="L5" s="28"/>
      <c r="M5" s="28"/>
    </row>
    <row r="6" spans="1:13" s="21" customFormat="1" ht="15.75">
      <c r="A6" s="19"/>
      <c r="B6" s="19"/>
      <c r="C6" s="19"/>
      <c r="D6" s="19"/>
      <c r="E6" s="5" t="s">
        <v>49</v>
      </c>
      <c r="F6" s="5"/>
      <c r="G6" s="29"/>
      <c r="H6" s="29"/>
      <c r="I6" s="5" t="s">
        <v>27</v>
      </c>
      <c r="J6" s="29"/>
      <c r="K6" s="29"/>
      <c r="L6" s="29"/>
      <c r="M6" s="29"/>
    </row>
    <row r="7" spans="1:13" s="21" customFormat="1" ht="15.75">
      <c r="A7" s="19"/>
      <c r="B7" s="19"/>
      <c r="C7" s="19"/>
      <c r="D7" s="19"/>
      <c r="E7" s="5" t="s">
        <v>26</v>
      </c>
      <c r="F7" s="5"/>
      <c r="G7" s="29"/>
      <c r="H7" s="29"/>
      <c r="I7" s="5" t="s">
        <v>23</v>
      </c>
      <c r="J7" s="29"/>
      <c r="K7" s="29"/>
      <c r="L7" s="39" t="s">
        <v>44</v>
      </c>
      <c r="M7" s="39"/>
    </row>
    <row r="8" spans="5:13" ht="15.75">
      <c r="E8" s="5" t="s">
        <v>0</v>
      </c>
      <c r="F8" s="22"/>
      <c r="I8" s="5" t="s">
        <v>0</v>
      </c>
      <c r="L8" s="31" t="s">
        <v>42</v>
      </c>
      <c r="M8" s="32" t="s">
        <v>43</v>
      </c>
    </row>
    <row r="9" spans="12:13" ht="15.75">
      <c r="L9" s="33"/>
      <c r="M9" s="34"/>
    </row>
    <row r="10" spans="1:13" ht="15.75">
      <c r="A10" s="4" t="s">
        <v>32</v>
      </c>
      <c r="E10" s="6">
        <v>7185.957997222223</v>
      </c>
      <c r="I10" s="6">
        <v>7683</v>
      </c>
      <c r="L10" s="33">
        <f aca="true" t="shared" si="0" ref="L10:L15">(E10-I10)/1000</f>
        <v>-0.49704200277777727</v>
      </c>
      <c r="M10" s="34">
        <f>L10*1000/I10*100</f>
        <v>-6.469373978625241</v>
      </c>
    </row>
    <row r="11" spans="1:13" ht="15.75">
      <c r="A11" s="4" t="s">
        <v>2</v>
      </c>
      <c r="E11" s="6">
        <v>134450.7</v>
      </c>
      <c r="I11" s="6">
        <v>128175</v>
      </c>
      <c r="L11" s="33">
        <f t="shared" si="0"/>
        <v>6.275700000000012</v>
      </c>
      <c r="M11" s="34">
        <f aca="true" t="shared" si="1" ref="M11:M59">L11*1000/I11*100</f>
        <v>4.896196606202467</v>
      </c>
    </row>
    <row r="12" spans="1:13" ht="15.75">
      <c r="A12" s="4" t="s">
        <v>1</v>
      </c>
      <c r="E12" s="6">
        <v>29234.4819</v>
      </c>
      <c r="I12" s="6">
        <v>27581</v>
      </c>
      <c r="L12" s="33">
        <f t="shared" si="0"/>
        <v>1.653481899999999</v>
      </c>
      <c r="M12" s="34">
        <f t="shared" si="1"/>
        <v>5.995003444400126</v>
      </c>
    </row>
    <row r="13" spans="1:13" ht="15.75">
      <c r="A13" s="4" t="s">
        <v>33</v>
      </c>
      <c r="E13" s="6">
        <v>4000</v>
      </c>
      <c r="I13" s="6">
        <v>4000</v>
      </c>
      <c r="L13" s="33">
        <f t="shared" si="0"/>
        <v>0</v>
      </c>
      <c r="M13" s="34">
        <f t="shared" si="1"/>
        <v>0</v>
      </c>
    </row>
    <row r="14" spans="1:13" ht="15.75" hidden="1">
      <c r="A14" s="4" t="s">
        <v>37</v>
      </c>
      <c r="E14" s="6">
        <v>0</v>
      </c>
      <c r="I14" s="6">
        <v>0</v>
      </c>
      <c r="L14" s="33">
        <f t="shared" si="0"/>
        <v>0</v>
      </c>
      <c r="M14" s="34" t="e">
        <f t="shared" si="1"/>
        <v>#DIV/0!</v>
      </c>
    </row>
    <row r="15" spans="1:13" ht="15.75">
      <c r="A15" s="4" t="s">
        <v>3</v>
      </c>
      <c r="E15" s="6">
        <v>178998.143</v>
      </c>
      <c r="I15" s="6">
        <f>187653-50163</f>
        <v>137490</v>
      </c>
      <c r="L15" s="33">
        <f t="shared" si="0"/>
        <v>41.50814300000001</v>
      </c>
      <c r="M15" s="34">
        <f t="shared" si="1"/>
        <v>30.189935995345124</v>
      </c>
    </row>
    <row r="16" spans="12:13" ht="15.75">
      <c r="L16" s="33"/>
      <c r="M16" s="34"/>
    </row>
    <row r="17" spans="1:13" ht="15.75">
      <c r="A17" s="4" t="s">
        <v>4</v>
      </c>
      <c r="D17" s="9"/>
      <c r="E17" s="10"/>
      <c r="F17" s="11"/>
      <c r="H17" s="9"/>
      <c r="I17" s="10"/>
      <c r="J17" s="35"/>
      <c r="L17" s="33"/>
      <c r="M17" s="34"/>
    </row>
    <row r="18" spans="2:13" ht="15.75">
      <c r="B18" s="4" t="s">
        <v>34</v>
      </c>
      <c r="D18" s="12"/>
      <c r="E18" s="8">
        <v>9487.885</v>
      </c>
      <c r="F18" s="13"/>
      <c r="H18" s="12"/>
      <c r="I18" s="8">
        <v>9322</v>
      </c>
      <c r="J18" s="36"/>
      <c r="L18" s="33">
        <f aca="true" t="shared" si="2" ref="L18:L26">(E18-I18)/1000</f>
        <v>0.16588500000000023</v>
      </c>
      <c r="M18" s="34">
        <f t="shared" si="1"/>
        <v>1.7795001072731198</v>
      </c>
    </row>
    <row r="19" spans="2:13" ht="15.75">
      <c r="B19" s="4" t="s">
        <v>8</v>
      </c>
      <c r="D19" s="12"/>
      <c r="E19" s="8">
        <v>23368.276783726924</v>
      </c>
      <c r="F19" s="13"/>
      <c r="H19" s="12"/>
      <c r="I19" s="8">
        <v>23468</v>
      </c>
      <c r="J19" s="36"/>
      <c r="L19" s="33">
        <f t="shared" si="2"/>
        <v>-0.0997232162730761</v>
      </c>
      <c r="M19" s="34">
        <f t="shared" si="1"/>
        <v>-0.42493274362142536</v>
      </c>
    </row>
    <row r="20" spans="2:13" ht="15.75">
      <c r="B20" s="4" t="s">
        <v>28</v>
      </c>
      <c r="D20" s="12"/>
      <c r="E20" s="8">
        <v>1171.842</v>
      </c>
      <c r="F20" s="13"/>
      <c r="H20" s="12"/>
      <c r="I20" s="8">
        <v>2887</v>
      </c>
      <c r="J20" s="36"/>
      <c r="L20" s="33">
        <f t="shared" si="2"/>
        <v>-1.715158</v>
      </c>
      <c r="M20" s="34">
        <f t="shared" si="1"/>
        <v>-59.40969864911673</v>
      </c>
    </row>
    <row r="21" spans="2:13" ht="15.75">
      <c r="B21" s="4" t="s">
        <v>38</v>
      </c>
      <c r="D21" s="12"/>
      <c r="E21" s="8">
        <v>23761.132</v>
      </c>
      <c r="F21" s="13"/>
      <c r="H21" s="12"/>
      <c r="I21" s="8">
        <v>11641</v>
      </c>
      <c r="J21" s="36"/>
      <c r="L21" s="33">
        <f t="shared" si="2"/>
        <v>12.120132000000002</v>
      </c>
      <c r="M21" s="34">
        <f t="shared" si="1"/>
        <v>104.11590069581653</v>
      </c>
    </row>
    <row r="22" spans="2:13" ht="15.75">
      <c r="B22" s="4" t="s">
        <v>39</v>
      </c>
      <c r="D22" s="12"/>
      <c r="E22" s="8">
        <v>11719.75</v>
      </c>
      <c r="F22" s="13"/>
      <c r="H22" s="12"/>
      <c r="I22" s="8">
        <f>9961+5163</f>
        <v>15124</v>
      </c>
      <c r="J22" s="36"/>
      <c r="L22" s="33">
        <f t="shared" si="2"/>
        <v>-3.40425</v>
      </c>
      <c r="M22" s="34">
        <f t="shared" si="1"/>
        <v>-22.508926209997355</v>
      </c>
    </row>
    <row r="23" spans="2:13" ht="15.75">
      <c r="B23" s="4" t="s">
        <v>5</v>
      </c>
      <c r="D23" s="12"/>
      <c r="E23" s="8">
        <v>5603.347</v>
      </c>
      <c r="F23" s="13"/>
      <c r="H23" s="12"/>
      <c r="I23" s="8">
        <f>12335-961</f>
        <v>11374</v>
      </c>
      <c r="J23" s="36"/>
      <c r="L23" s="33">
        <f t="shared" si="2"/>
        <v>-5.770653</v>
      </c>
      <c r="M23" s="34">
        <f t="shared" si="1"/>
        <v>-50.73547564621066</v>
      </c>
    </row>
    <row r="24" spans="2:13" ht="15.75">
      <c r="B24" s="4" t="s">
        <v>31</v>
      </c>
      <c r="D24" s="12"/>
      <c r="E24" s="8">
        <v>4356.089</v>
      </c>
      <c r="F24" s="13"/>
      <c r="H24" s="12"/>
      <c r="I24" s="8">
        <v>4449</v>
      </c>
      <c r="J24" s="36"/>
      <c r="L24" s="33">
        <f t="shared" si="2"/>
        <v>-0.09291100000000006</v>
      </c>
      <c r="M24" s="34">
        <f t="shared" si="1"/>
        <v>-2.0883569341425052</v>
      </c>
    </row>
    <row r="25" spans="2:13" ht="15.75">
      <c r="B25" s="4" t="s">
        <v>19</v>
      </c>
      <c r="D25" s="12"/>
      <c r="E25" s="8">
        <v>4063.012</v>
      </c>
      <c r="F25" s="13"/>
      <c r="H25" s="12"/>
      <c r="I25" s="8">
        <v>2316</v>
      </c>
      <c r="J25" s="36"/>
      <c r="L25" s="33">
        <f t="shared" si="2"/>
        <v>1.7470120000000002</v>
      </c>
      <c r="M25" s="34">
        <f t="shared" si="1"/>
        <v>75.43229706390329</v>
      </c>
    </row>
    <row r="26" spans="2:13" ht="15.75">
      <c r="B26" s="4" t="s">
        <v>6</v>
      </c>
      <c r="D26" s="12"/>
      <c r="E26" s="8">
        <v>26265.572</v>
      </c>
      <c r="F26" s="13"/>
      <c r="H26" s="12"/>
      <c r="I26" s="8">
        <v>17999</v>
      </c>
      <c r="J26" s="36"/>
      <c r="L26" s="33">
        <f t="shared" si="2"/>
        <v>8.266572</v>
      </c>
      <c r="M26" s="34">
        <f t="shared" si="1"/>
        <v>45.92795155286405</v>
      </c>
    </row>
    <row r="27" spans="4:13" ht="15.75">
      <c r="D27" s="12"/>
      <c r="E27" s="17">
        <v>109796.90578372692</v>
      </c>
      <c r="F27" s="13"/>
      <c r="H27" s="12"/>
      <c r="I27" s="17">
        <f>SUM(I18:I26)</f>
        <v>98580</v>
      </c>
      <c r="J27" s="36"/>
      <c r="L27" s="33"/>
      <c r="M27" s="34">
        <f t="shared" si="1"/>
        <v>0</v>
      </c>
    </row>
    <row r="28" spans="4:13" ht="15.75">
      <c r="D28" s="12"/>
      <c r="E28" s="8"/>
      <c r="F28" s="13"/>
      <c r="H28" s="12"/>
      <c r="I28" s="8"/>
      <c r="J28" s="36"/>
      <c r="L28" s="33"/>
      <c r="M28" s="34"/>
    </row>
    <row r="29" spans="1:13" ht="15.75">
      <c r="A29" s="4" t="s">
        <v>7</v>
      </c>
      <c r="D29" s="12"/>
      <c r="E29" s="8"/>
      <c r="F29" s="13"/>
      <c r="H29" s="12"/>
      <c r="I29" s="8"/>
      <c r="J29" s="36"/>
      <c r="L29" s="33"/>
      <c r="M29" s="34"/>
    </row>
    <row r="30" spans="2:13" ht="15.75">
      <c r="B30" s="4" t="s">
        <v>29</v>
      </c>
      <c r="D30" s="12"/>
      <c r="E30" s="8">
        <v>2987.582</v>
      </c>
      <c r="F30" s="13"/>
      <c r="H30" s="12"/>
      <c r="I30" s="8">
        <v>290</v>
      </c>
      <c r="J30" s="36"/>
      <c r="L30" s="33">
        <f>(I30-E30)/1000</f>
        <v>-2.6975819999999997</v>
      </c>
      <c r="M30" s="34">
        <f t="shared" si="1"/>
        <v>-930.2006896551724</v>
      </c>
    </row>
    <row r="31" spans="2:13" ht="15.75">
      <c r="B31" s="4" t="s">
        <v>40</v>
      </c>
      <c r="D31" s="12"/>
      <c r="E31" s="8">
        <v>29714.857</v>
      </c>
      <c r="F31" s="13"/>
      <c r="H31" s="12"/>
      <c r="I31" s="8">
        <v>20635</v>
      </c>
      <c r="J31" s="36"/>
      <c r="L31" s="33">
        <f aca="true" t="shared" si="3" ref="L31:L38">(I31-E31)/1000</f>
        <v>-9.079857</v>
      </c>
      <c r="M31" s="34">
        <f t="shared" si="1"/>
        <v>-44.002214683789674</v>
      </c>
    </row>
    <row r="32" spans="2:13" ht="15.75">
      <c r="B32" s="4" t="s">
        <v>41</v>
      </c>
      <c r="D32" s="12"/>
      <c r="E32" s="8">
        <v>13071.867</v>
      </c>
      <c r="F32" s="13"/>
      <c r="H32" s="12"/>
      <c r="I32" s="8">
        <v>10988</v>
      </c>
      <c r="J32" s="36"/>
      <c r="L32" s="33">
        <f t="shared" si="3"/>
        <v>-2.083867</v>
      </c>
      <c r="M32" s="34">
        <f t="shared" si="1"/>
        <v>-18.964934473971606</v>
      </c>
    </row>
    <row r="33" spans="4:13" ht="15.75" hidden="1">
      <c r="D33" s="12"/>
      <c r="E33" s="8">
        <v>0</v>
      </c>
      <c r="F33" s="13"/>
      <c r="H33" s="12"/>
      <c r="I33" s="8"/>
      <c r="J33" s="36"/>
      <c r="L33" s="33">
        <f t="shared" si="3"/>
        <v>0</v>
      </c>
      <c r="M33" s="34"/>
    </row>
    <row r="34" spans="4:13" ht="15.75" hidden="1">
      <c r="D34" s="12"/>
      <c r="E34" s="8">
        <v>0</v>
      </c>
      <c r="F34" s="13"/>
      <c r="H34" s="12"/>
      <c r="I34" s="8">
        <v>0</v>
      </c>
      <c r="J34" s="36"/>
      <c r="L34" s="33">
        <f t="shared" si="3"/>
        <v>0</v>
      </c>
      <c r="M34" s="34"/>
    </row>
    <row r="35" spans="2:13" ht="15.75">
      <c r="B35" s="4" t="s">
        <v>46</v>
      </c>
      <c r="D35" s="12"/>
      <c r="E35" s="8">
        <v>428.486</v>
      </c>
      <c r="F35" s="13"/>
      <c r="H35" s="12"/>
      <c r="I35" s="8">
        <v>410</v>
      </c>
      <c r="J35" s="36"/>
      <c r="L35" s="33">
        <f t="shared" si="3"/>
        <v>-0.01848599999999999</v>
      </c>
      <c r="M35" s="34">
        <f t="shared" si="1"/>
        <v>-4.508780487804875</v>
      </c>
    </row>
    <row r="36" spans="2:13" ht="15.75">
      <c r="B36" s="4" t="s">
        <v>9</v>
      </c>
      <c r="D36" s="12"/>
      <c r="E36" s="8">
        <v>52009.698</v>
      </c>
      <c r="F36" s="13"/>
      <c r="H36" s="12"/>
      <c r="I36" s="8">
        <f>32577+11155</f>
        <v>43732</v>
      </c>
      <c r="J36" s="36"/>
      <c r="L36" s="33">
        <f t="shared" si="3"/>
        <v>-8.277697999999997</v>
      </c>
      <c r="M36" s="34">
        <f t="shared" si="1"/>
        <v>-18.928240190249696</v>
      </c>
    </row>
    <row r="37" spans="2:13" ht="15.75">
      <c r="B37" s="4" t="s">
        <v>10</v>
      </c>
      <c r="D37" s="12"/>
      <c r="E37" s="8">
        <v>3630.315</v>
      </c>
      <c r="F37" s="13"/>
      <c r="H37" s="12"/>
      <c r="I37" s="8">
        <v>5115</v>
      </c>
      <c r="J37" s="36"/>
      <c r="L37" s="33">
        <f t="shared" si="3"/>
        <v>1.484685</v>
      </c>
      <c r="M37" s="34">
        <f t="shared" si="1"/>
        <v>29.02609970674487</v>
      </c>
    </row>
    <row r="38" spans="2:13" ht="15.75">
      <c r="B38" s="4" t="s">
        <v>35</v>
      </c>
      <c r="D38" s="12"/>
      <c r="E38" s="8">
        <v>5400</v>
      </c>
      <c r="F38" s="13"/>
      <c r="H38" s="12"/>
      <c r="I38" s="8">
        <v>2700</v>
      </c>
      <c r="J38" s="36"/>
      <c r="L38" s="33">
        <f t="shared" si="3"/>
        <v>-2.7</v>
      </c>
      <c r="M38" s="34"/>
    </row>
    <row r="39" spans="4:13" ht="15.75">
      <c r="D39" s="12"/>
      <c r="E39" s="17">
        <v>107242.805</v>
      </c>
      <c r="F39" s="13"/>
      <c r="H39" s="12"/>
      <c r="I39" s="17">
        <f>SUM(I30:I38)</f>
        <v>83870</v>
      </c>
      <c r="J39" s="36"/>
      <c r="L39" s="33"/>
      <c r="M39" s="34"/>
    </row>
    <row r="40" spans="4:13" ht="9" customHeight="1">
      <c r="D40" s="14"/>
      <c r="E40" s="7"/>
      <c r="F40" s="15"/>
      <c r="H40" s="14"/>
      <c r="I40" s="7"/>
      <c r="J40" s="37"/>
      <c r="L40" s="33"/>
      <c r="M40" s="34"/>
    </row>
    <row r="41" spans="4:13" ht="15.75">
      <c r="D41" s="16"/>
      <c r="E41" s="8"/>
      <c r="F41" s="8"/>
      <c r="I41" s="8"/>
      <c r="L41" s="33"/>
      <c r="M41" s="34"/>
    </row>
    <row r="42" spans="1:13" ht="15.75">
      <c r="A42" s="4" t="s">
        <v>36</v>
      </c>
      <c r="E42" s="6">
        <v>2554.100783726928</v>
      </c>
      <c r="I42" s="6">
        <f>I27-I39</f>
        <v>14710</v>
      </c>
      <c r="L42" s="33"/>
      <c r="M42" s="34"/>
    </row>
    <row r="43" spans="12:13" ht="15.75">
      <c r="L43" s="33"/>
      <c r="M43" s="34"/>
    </row>
    <row r="44" spans="5:13" ht="16.5" thickBot="1">
      <c r="E44" s="18">
        <v>356423.3836809491</v>
      </c>
      <c r="I44" s="18">
        <f>SUM(I10:I15)+I42</f>
        <v>319639</v>
      </c>
      <c r="L44" s="33"/>
      <c r="M44" s="34"/>
    </row>
    <row r="45" spans="12:13" ht="16.5" hidden="1" thickTop="1">
      <c r="L45" s="33"/>
      <c r="M45" s="34"/>
    </row>
    <row r="46" spans="12:13" ht="16.5" thickTop="1">
      <c r="L46" s="33"/>
      <c r="M46" s="34"/>
    </row>
    <row r="47" spans="1:13" ht="15.75">
      <c r="A47" s="4" t="s">
        <v>11</v>
      </c>
      <c r="L47" s="33"/>
      <c r="M47" s="34"/>
    </row>
    <row r="48" spans="1:13" ht="15.75">
      <c r="A48" s="4" t="s">
        <v>12</v>
      </c>
      <c r="E48" s="8">
        <v>150000</v>
      </c>
      <c r="I48" s="6">
        <v>150000</v>
      </c>
      <c r="L48" s="33"/>
      <c r="M48" s="34"/>
    </row>
    <row r="49" spans="1:13" ht="15.75">
      <c r="A49" s="4" t="s">
        <v>21</v>
      </c>
      <c r="L49" s="33"/>
      <c r="M49" s="34"/>
    </row>
    <row r="50" spans="2:13" ht="15.75">
      <c r="B50" s="4" t="s">
        <v>13</v>
      </c>
      <c r="E50" s="8">
        <v>4507.903</v>
      </c>
      <c r="I50" s="6">
        <v>4508</v>
      </c>
      <c r="L50" s="33">
        <f>I50-E50</f>
        <v>0.09699999999975262</v>
      </c>
      <c r="M50" s="34">
        <f t="shared" si="1"/>
        <v>2.151730257314832</v>
      </c>
    </row>
    <row r="51" spans="2:13" ht="15.75">
      <c r="B51" s="4" t="s">
        <v>14</v>
      </c>
      <c r="E51" s="8">
        <v>17744.114</v>
      </c>
      <c r="I51" s="6">
        <v>17744</v>
      </c>
      <c r="L51" s="33">
        <f>(I51-E51)/1000</f>
        <v>-0.00011400000000139699</v>
      </c>
      <c r="M51" s="34">
        <f t="shared" si="1"/>
        <v>-0.0006424706943270795</v>
      </c>
    </row>
    <row r="52" spans="1:13" s="26" customFormat="1" ht="15.75">
      <c r="A52" s="16"/>
      <c r="B52" s="16" t="s">
        <v>16</v>
      </c>
      <c r="C52" s="16"/>
      <c r="D52" s="16"/>
      <c r="E52" s="8">
        <v>4433.48158</v>
      </c>
      <c r="F52" s="8"/>
      <c r="G52" s="16"/>
      <c r="H52" s="16"/>
      <c r="I52" s="8">
        <f>6176-1534</f>
        <v>4642</v>
      </c>
      <c r="J52" s="38"/>
      <c r="K52" s="38"/>
      <c r="L52" s="33">
        <f>(I52-E52)/1000</f>
        <v>0.20851842000000034</v>
      </c>
      <c r="M52" s="34">
        <f t="shared" si="1"/>
        <v>4.491995260663514</v>
      </c>
    </row>
    <row r="53" spans="2:13" ht="15.75">
      <c r="B53" s="4" t="s">
        <v>15</v>
      </c>
      <c r="E53" s="7">
        <v>59598.68953301486</v>
      </c>
      <c r="I53" s="7">
        <f>48623</f>
        <v>48623</v>
      </c>
      <c r="L53" s="33">
        <f>(I53-E53)/1000</f>
        <v>-10.975689533014862</v>
      </c>
      <c r="M53" s="34">
        <f t="shared" si="1"/>
        <v>-22.57304060427136</v>
      </c>
    </row>
    <row r="54" spans="5:13" ht="15.75">
      <c r="E54" s="6">
        <v>236284.18811301485</v>
      </c>
      <c r="I54" s="6">
        <f>SUM(I48:I53)</f>
        <v>225517</v>
      </c>
      <c r="L54" s="33"/>
      <c r="M54" s="34"/>
    </row>
    <row r="55" spans="12:13" ht="15.75">
      <c r="L55" s="33"/>
      <c r="M55" s="34"/>
    </row>
    <row r="56" spans="1:13" ht="15.75">
      <c r="A56" s="4" t="s">
        <v>17</v>
      </c>
      <c r="E56" s="8">
        <v>13679.075287934287</v>
      </c>
      <c r="I56" s="6">
        <v>13378</v>
      </c>
      <c r="L56" s="33">
        <f>(I56-E56)/1000</f>
        <v>-0.3010752879342872</v>
      </c>
      <c r="M56" s="34">
        <f t="shared" si="1"/>
        <v>-2.2505253994191</v>
      </c>
    </row>
    <row r="57" spans="1:13" ht="15.75">
      <c r="A57" s="4" t="s">
        <v>47</v>
      </c>
      <c r="E57" s="8">
        <v>495.77</v>
      </c>
      <c r="I57" s="6">
        <v>597</v>
      </c>
      <c r="L57" s="33">
        <f>(I57-E57)/1000</f>
        <v>0.10123000000000001</v>
      </c>
      <c r="M57" s="34">
        <f t="shared" si="1"/>
        <v>16.956448911222783</v>
      </c>
    </row>
    <row r="58" spans="1:13" ht="15.75">
      <c r="A58" s="4" t="s">
        <v>18</v>
      </c>
      <c r="E58" s="8">
        <v>105941.252</v>
      </c>
      <c r="I58" s="6">
        <v>80115</v>
      </c>
      <c r="L58" s="33">
        <f>(I58-E58)/1000</f>
        <v>-25.826251999999993</v>
      </c>
      <c r="M58" s="34">
        <f t="shared" si="1"/>
        <v>-32.23647506709105</v>
      </c>
    </row>
    <row r="59" spans="1:13" ht="15.75">
      <c r="A59" s="4" t="s">
        <v>20</v>
      </c>
      <c r="E59" s="8">
        <v>22.6</v>
      </c>
      <c r="I59" s="6">
        <v>32</v>
      </c>
      <c r="L59" s="33">
        <f>(I59-E59)/1000</f>
        <v>0.009399999999999999</v>
      </c>
      <c r="M59" s="34">
        <f t="shared" si="1"/>
        <v>29.374999999999996</v>
      </c>
    </row>
    <row r="60" spans="12:13" ht="15.75">
      <c r="L60" s="33"/>
      <c r="M60" s="34"/>
    </row>
    <row r="61" spans="5:13" ht="16.5" thickBot="1">
      <c r="E61" s="18">
        <v>356422.8854009491</v>
      </c>
      <c r="I61" s="18">
        <f>SUM(I54:I59)</f>
        <v>319639</v>
      </c>
      <c r="L61" s="33"/>
      <c r="M61" s="34"/>
    </row>
    <row r="62" spans="12:13" ht="16.5" thickTop="1">
      <c r="L62" s="33"/>
      <c r="M62" s="34"/>
    </row>
    <row r="63" spans="1:13" ht="16.5" thickBot="1">
      <c r="A63" s="4" t="s">
        <v>24</v>
      </c>
      <c r="E63" s="23">
        <v>1.5752279207534323</v>
      </c>
      <c r="I63" s="23">
        <f>(I54-I14)/I48</f>
        <v>1.5034466666666666</v>
      </c>
      <c r="L63" s="33"/>
      <c r="M63" s="34"/>
    </row>
    <row r="64" ht="16.5" thickTop="1"/>
    <row r="65" ht="15.75">
      <c r="I65" s="25"/>
    </row>
    <row r="68" ht="15.75">
      <c r="E68" s="24"/>
    </row>
    <row r="69" ht="15.75">
      <c r="B69" s="4" t="s">
        <v>30</v>
      </c>
    </row>
  </sheetData>
  <mergeCells count="1">
    <mergeCell ref="L7:M7"/>
  </mergeCells>
  <printOptions/>
  <pageMargins left="0.69" right="0.75" top="0.63" bottom="0.76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2002-06-20T07:37:30Z</cp:lastPrinted>
  <dcterms:created xsi:type="dcterms:W3CDTF">2000-06-01T02:48:52Z</dcterms:created>
  <dcterms:modified xsi:type="dcterms:W3CDTF">2002-06-27T04:43:55Z</dcterms:modified>
  <cp:category/>
  <cp:version/>
  <cp:contentType/>
  <cp:contentStatus/>
</cp:coreProperties>
</file>